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mc:AlternateContent xmlns:mc="http://schemas.openxmlformats.org/markup-compatibility/2006">
    <mc:Choice Requires="x15">
      <x15ac:absPath xmlns:x15ac="http://schemas.microsoft.com/office/spreadsheetml/2010/11/ac" url="C:\Users\fespinoza\Desktop\Folder to delete\"/>
    </mc:Choice>
  </mc:AlternateContent>
  <workbookProtection workbookAlgorithmName="SHA-512" workbookHashValue="ZTeZ4Ey5sevWzRzk/2lpmeReHHG723S/klMkm7T+GJBC9yK/3tFL9zykX4+5cK57VOSx6n/jdyM+PXoZ8K5XWA==" workbookSaltValue="nsnxECK1Bnb6ZkMAHN3Iag==" workbookSpinCount="100000" lockStructure="1"/>
  <bookViews>
    <workbookView xWindow="0" yWindow="0" windowWidth="28800" windowHeight="11610"/>
  </bookViews>
  <sheets>
    <sheet name="Sheet1" sheetId="1" r:id="rId1"/>
  </sheets>
  <calcPr calcId="171027"/>
</workbook>
</file>

<file path=xl/calcChain.xml><?xml version="1.0" encoding="utf-8"?>
<calcChain xmlns="http://schemas.openxmlformats.org/spreadsheetml/2006/main">
  <c r="D17" i="1" l="1"/>
  <c r="C17" i="1"/>
  <c r="D5" i="1" l="1"/>
  <c r="D7" i="1" s="1"/>
  <c r="D6" i="1"/>
  <c r="D9" i="1" l="1"/>
  <c r="D11" i="1"/>
  <c r="D10" i="1"/>
  <c r="C6" i="1"/>
  <c r="D12" i="1" l="1"/>
  <c r="D13" i="1" s="1"/>
  <c r="C7" i="1"/>
  <c r="C11" i="1" l="1"/>
  <c r="C10" i="1"/>
  <c r="C9" i="1"/>
  <c r="C12" i="1" l="1"/>
  <c r="D16" i="1" l="1"/>
  <c r="C13" i="1"/>
  <c r="C16" i="1" l="1"/>
</calcChain>
</file>

<file path=xl/comments1.xml><?xml version="1.0" encoding="utf-8"?>
<comments xmlns="http://schemas.openxmlformats.org/spreadsheetml/2006/main">
  <authors>
    <author>Franco Espinoza</author>
  </authors>
  <commentList>
    <comment ref="C2" authorId="0" shapeId="0">
      <text>
        <r>
          <rPr>
            <sz val="9"/>
            <color indexed="81"/>
            <rFont val="Tahoma"/>
            <family val="2"/>
          </rPr>
          <t xml:space="preserve">Enter you estimated gross annual income here.
--
</t>
        </r>
        <r>
          <rPr>
            <b/>
            <sz val="9"/>
            <color indexed="81"/>
            <rFont val="Tahoma"/>
            <family val="2"/>
          </rPr>
          <t>Gross Annual Income</t>
        </r>
        <r>
          <rPr>
            <sz val="9"/>
            <color indexed="81"/>
            <rFont val="Tahoma"/>
            <family val="2"/>
          </rPr>
          <t xml:space="preserve"> is the amount of salary or wages paid to you by your employer, before any deductions are taken.</t>
        </r>
      </text>
    </comment>
    <comment ref="D3" authorId="0" shapeId="0">
      <text>
        <r>
          <rPr>
            <sz val="9"/>
            <color indexed="81"/>
            <rFont val="Tahoma"/>
            <family val="2"/>
          </rPr>
          <t xml:space="preserve">Enter your estimated FSA Monthly contribution here.
--
For 2018, your Health Care FSA </t>
        </r>
        <r>
          <rPr>
            <b/>
            <sz val="9"/>
            <color indexed="81"/>
            <rFont val="Tahoma"/>
            <family val="2"/>
          </rPr>
          <t>monthly contribution can not be greater than $220.83</t>
        </r>
      </text>
    </comment>
    <comment ref="D4" authorId="0" shapeId="0">
      <text>
        <r>
          <rPr>
            <sz val="9"/>
            <color indexed="81"/>
            <rFont val="Tahoma"/>
            <family val="2"/>
          </rPr>
          <t xml:space="preserve">Enter your estimated FSA Monthly contribution here.
--
For 2018, your Dependent Care FSA </t>
        </r>
        <r>
          <rPr>
            <b/>
            <sz val="9"/>
            <color indexed="81"/>
            <rFont val="Tahoma"/>
            <family val="2"/>
          </rPr>
          <t>monthly contribution can not be greater than $416.67</t>
        </r>
      </text>
    </comment>
    <comment ref="C14" authorId="0" shapeId="0">
      <text>
        <r>
          <rPr>
            <sz val="9"/>
            <color indexed="81"/>
            <rFont val="Tahoma"/>
            <family val="2"/>
          </rPr>
          <t>Enter the total amount in medical expenses you are projecting for 2018.</t>
        </r>
      </text>
    </comment>
    <comment ref="D14" authorId="0" shapeId="0">
      <text>
        <r>
          <rPr>
            <sz val="9"/>
            <color indexed="81"/>
            <rFont val="Tahoma"/>
            <family val="2"/>
          </rPr>
          <t>Enter the total amount in medical expenses you are estimating for 2018, which would not be paid out of the FSA, or would exceed the amount you plan to contribute to the FSA.</t>
        </r>
      </text>
    </comment>
    <comment ref="C15" authorId="0" shapeId="0">
      <text>
        <r>
          <rPr>
            <sz val="9"/>
            <color indexed="81"/>
            <rFont val="Tahoma"/>
            <family val="2"/>
          </rPr>
          <t>Enter the total amount in dependent care expenses you are projecting for 2018.</t>
        </r>
      </text>
    </comment>
    <comment ref="D15" authorId="0" shapeId="0">
      <text>
        <r>
          <rPr>
            <sz val="9"/>
            <color indexed="81"/>
            <rFont val="Tahoma"/>
            <family val="2"/>
          </rPr>
          <t>Enter the total amount in qualified dependent care expenses you are estimating for 2018, which would not be paid out of the FSA, or would exceed the amount you plan to contribute to the FSA.</t>
        </r>
      </text>
    </comment>
  </commentList>
</comments>
</file>

<file path=xl/sharedStrings.xml><?xml version="1.0" encoding="utf-8"?>
<sst xmlns="http://schemas.openxmlformats.org/spreadsheetml/2006/main" count="21" uniqueCount="21">
  <si>
    <t>Savings Comparison</t>
  </si>
  <si>
    <t>Taxable Income</t>
  </si>
  <si>
    <t>Total Withholding Taxes</t>
  </si>
  <si>
    <t>Without FSA</t>
  </si>
  <si>
    <t>With FSA</t>
  </si>
  <si>
    <t>Employee Taxes* (this is only an example)</t>
  </si>
  <si>
    <t>Tax %</t>
  </si>
  <si>
    <t>Gross Annual Income</t>
  </si>
  <si>
    <t>FICA</t>
  </si>
  <si>
    <t>Federal</t>
  </si>
  <si>
    <t>State</t>
  </si>
  <si>
    <t>Health FSA Contribution (per month)</t>
  </si>
  <si>
    <t>Dependent Care FSA Contribution (per month)</t>
  </si>
  <si>
    <t>Net Annual Pay</t>
  </si>
  <si>
    <t>Employee Monthly Savings**</t>
  </si>
  <si>
    <t>Employee Annual Savings**</t>
  </si>
  <si>
    <t>**Disclaimer: This calculator is intended to provide an estimate of potential FSA tax savings only. It should not be relied upon as a definitive determination of annual taxes. This calculator makes certain assumptions and mathematical variables.</t>
  </si>
  <si>
    <t>Total Health FSA Account Elections</t>
  </si>
  <si>
    <t>Total Dependent Care FSA Account Elections</t>
  </si>
  <si>
    <t>Out of pocket medical expenses (not paid through FSA)</t>
  </si>
  <si>
    <t>Out of pocket dependent care expenses (not paid through FSA)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</si>
</sst>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10" x14ac:knownFonts="1">
    <font>
      <sz val="9"/>
      <color theme="1"/>
      <name val="Tahoma"/>
      <family val="2"/>
    </font>
    <font>
      <sz val="9"/>
      <color rgb="FF4D4D4D"/>
      <name val="Tahoma"/>
      <family val="2"/>
    </font>
    <font>
      <b/>
      <sz val="9"/>
      <color rgb="FFFFFFFF"/>
      <name val="Arial Narrow"/>
      <family val="2"/>
    </font>
    <font>
      <sz val="8"/>
      <name val="Arial Narrow"/>
      <family val="2"/>
    </font>
    <font>
      <sz val="9"/>
      <name val="Tahoma"/>
      <family val="2"/>
    </font>
    <font>
      <i/>
      <sz val="8"/>
      <name val="Arial Narrow"/>
      <family val="2"/>
    </font>
    <font>
      <b/>
      <sz val="8"/>
      <name val="Arial Narrow"/>
      <family val="2"/>
    </font>
    <font>
      <sz val="5"/>
      <color rgb="FF4D4D4D"/>
      <name val="Tahoma"/>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rgb="FFFF66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29">
    <xf numFmtId="0" fontId="0" fillId="0" borderId="0" xfId="0"/>
    <xf numFmtId="0" fontId="1" fillId="0" borderId="0" xfId="0" applyFont="1"/>
    <xf numFmtId="6" fontId="3" fillId="0" borderId="1" xfId="0" applyNumberFormat="1" applyFont="1" applyBorder="1" applyAlignment="1">
      <alignment horizontal="center" vertical="center" wrapText="1"/>
    </xf>
    <xf numFmtId="0" fontId="4" fillId="0" borderId="0" xfId="0" applyFont="1"/>
    <xf numFmtId="6" fontId="6" fillId="0" borderId="1" xfId="0" applyNumberFormat="1" applyFont="1" applyBorder="1" applyAlignment="1">
      <alignment horizontal="center" vertical="center" wrapText="1"/>
    </xf>
    <xf numFmtId="6" fontId="3" fillId="0" borderId="1" xfId="0" applyNumberFormat="1" applyFont="1" applyBorder="1" applyAlignment="1">
      <alignment horizontal="center" vertical="center" wrapText="1"/>
    </xf>
    <xf numFmtId="0" fontId="4" fillId="0" borderId="0" xfId="0" applyFont="1"/>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2" fillId="3" borderId="1" xfId="0" applyFont="1" applyFill="1" applyBorder="1" applyAlignment="1">
      <alignment horizontal="center" vertical="center" wrapText="1"/>
    </xf>
    <xf numFmtId="8" fontId="3" fillId="0" borderId="1" xfId="0" applyNumberFormat="1" applyFont="1" applyBorder="1" applyAlignment="1">
      <alignment horizontal="center" vertical="center" wrapText="1"/>
    </xf>
    <xf numFmtId="6" fontId="3" fillId="2" borderId="1" xfId="0" applyNumberFormat="1" applyFont="1" applyFill="1" applyBorder="1" applyAlignment="1" applyProtection="1">
      <alignment horizontal="center" vertical="center" wrapText="1"/>
      <protection locked="0"/>
    </xf>
    <xf numFmtId="6" fontId="3" fillId="0" borderId="1" xfId="0" applyNumberFormat="1" applyFont="1" applyBorder="1" applyAlignment="1" applyProtection="1">
      <alignment horizontal="center" vertical="center" wrapText="1"/>
    </xf>
    <xf numFmtId="9" fontId="3" fillId="2" borderId="2" xfId="0" applyNumberFormat="1" applyFont="1" applyFill="1" applyBorder="1" applyAlignment="1" applyProtection="1">
      <alignment horizontal="center" vertical="center" wrapText="1"/>
      <protection locked="0"/>
    </xf>
    <xf numFmtId="10" fontId="3" fillId="0" borderId="2" xfId="0" applyNumberFormat="1" applyFont="1" applyFill="1" applyBorder="1" applyAlignment="1" applyProtection="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6" fontId="3" fillId="2" borderId="3" xfId="0" applyNumberFormat="1" applyFont="1" applyFill="1" applyBorder="1" applyAlignment="1" applyProtection="1">
      <alignment horizontal="center" vertical="center" wrapText="1"/>
      <protection locked="0"/>
    </xf>
    <xf numFmtId="6" fontId="3" fillId="2" borderId="2" xfId="0" applyNumberFormat="1" applyFont="1" applyFill="1" applyBorder="1" applyAlignment="1" applyProtection="1">
      <alignment horizontal="center" vertical="center" wrapText="1"/>
      <protection locked="0"/>
    </xf>
    <xf numFmtId="0" fontId="7" fillId="0" borderId="4"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FF66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Lockton 2011">
      <a:dk1>
        <a:sysClr val="windowText" lastClr="000000"/>
      </a:dk1>
      <a:lt1>
        <a:sysClr val="window" lastClr="FFFFFF"/>
      </a:lt1>
      <a:dk2>
        <a:srgbClr val="8D817B"/>
      </a:dk2>
      <a:lt2>
        <a:srgbClr val="ECE354"/>
      </a:lt2>
      <a:accent1>
        <a:srgbClr val="003478"/>
      </a:accent1>
      <a:accent2>
        <a:srgbClr val="92D400"/>
      </a:accent2>
      <a:accent3>
        <a:srgbClr val="005E6E"/>
      </a:accent3>
      <a:accent4>
        <a:srgbClr val="0083BE"/>
      </a:accent4>
      <a:accent5>
        <a:srgbClr val="5E6A71"/>
      </a:accent5>
      <a:accent6>
        <a:srgbClr val="97233F"/>
      </a:accent6>
      <a:hlink>
        <a:srgbClr val="4B306A"/>
      </a:hlink>
      <a:folHlink>
        <a:srgbClr val="85005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18"/>
  <sheetViews>
    <sheetView tabSelected="1" zoomScale="170" zoomScaleNormal="170" zoomScaleSheetLayoutView="100" workbookViewId="0">
      <selection activeCell="C2" sqref="C2:D2"/>
    </sheetView>
  </sheetViews>
  <sheetFormatPr defaultRowHeight="11.25" x14ac:dyDescent="0.15"/>
  <cols>
    <col min="1" max="1" width="27.85546875" style="1" customWidth="1"/>
    <col min="2" max="2" width="11.85546875" style="1" customWidth="1"/>
    <col min="3" max="3" width="22.28515625" style="1" customWidth="1"/>
    <col min="4" max="4" width="21.85546875" style="1" customWidth="1"/>
    <col min="5" max="5" width="23.5703125" style="1" customWidth="1"/>
    <col min="6" max="6" width="6.42578125" style="1" bestFit="1" customWidth="1"/>
    <col min="7" max="16384" width="9.140625" style="1"/>
  </cols>
  <sheetData>
    <row r="1" spans="1:4" ht="13.5" x14ac:dyDescent="0.15">
      <c r="A1" s="18" t="s">
        <v>0</v>
      </c>
      <c r="B1" s="19"/>
      <c r="C1" s="12" t="s">
        <v>3</v>
      </c>
      <c r="D1" s="12" t="s">
        <v>4</v>
      </c>
    </row>
    <row r="2" spans="1:4" s="3" customFormat="1" ht="12.75" x14ac:dyDescent="0.15">
      <c r="A2" s="24" t="s">
        <v>7</v>
      </c>
      <c r="B2" s="25"/>
      <c r="C2" s="26">
        <v>30000</v>
      </c>
      <c r="D2" s="27"/>
    </row>
    <row r="3" spans="1:4" s="3" customFormat="1" ht="12.75" x14ac:dyDescent="0.15">
      <c r="A3" s="24" t="s">
        <v>11</v>
      </c>
      <c r="B3" s="25"/>
      <c r="C3" s="15">
        <v>0</v>
      </c>
      <c r="D3" s="14">
        <v>166.67</v>
      </c>
    </row>
    <row r="4" spans="1:4" s="3" customFormat="1" ht="12.75" x14ac:dyDescent="0.15">
      <c r="A4" s="24" t="s">
        <v>12</v>
      </c>
      <c r="B4" s="25"/>
      <c r="C4" s="15">
        <v>0</v>
      </c>
      <c r="D4" s="14">
        <v>250</v>
      </c>
    </row>
    <row r="5" spans="1:4" s="6" customFormat="1" ht="12.75" x14ac:dyDescent="0.15">
      <c r="A5" s="20" t="s">
        <v>17</v>
      </c>
      <c r="B5" s="21"/>
      <c r="C5" s="4">
        <v>0</v>
      </c>
      <c r="D5" s="4">
        <f>D3*12</f>
        <v>2000.04</v>
      </c>
    </row>
    <row r="6" spans="1:4" s="3" customFormat="1" ht="12.75" x14ac:dyDescent="0.15">
      <c r="A6" s="20" t="s">
        <v>18</v>
      </c>
      <c r="B6" s="21"/>
      <c r="C6" s="4">
        <f>C3+C4</f>
        <v>0</v>
      </c>
      <c r="D6" s="4">
        <f>ROUND((D4*12),0)</f>
        <v>3000</v>
      </c>
    </row>
    <row r="7" spans="1:4" s="3" customFormat="1" ht="12.75" x14ac:dyDescent="0.15">
      <c r="A7" s="24" t="s">
        <v>1</v>
      </c>
      <c r="B7" s="25"/>
      <c r="C7" s="5">
        <f>C2-C6</f>
        <v>30000</v>
      </c>
      <c r="D7" s="2">
        <f>C2-D5-D6</f>
        <v>24999.96</v>
      </c>
    </row>
    <row r="8" spans="1:4" s="3" customFormat="1" ht="12.75" x14ac:dyDescent="0.15">
      <c r="A8" s="7" t="s">
        <v>5</v>
      </c>
      <c r="B8" s="8" t="s">
        <v>6</v>
      </c>
      <c r="C8" s="2"/>
      <c r="D8" s="2"/>
    </row>
    <row r="9" spans="1:4" s="3" customFormat="1" ht="12.75" x14ac:dyDescent="0.15">
      <c r="A9" s="9" t="s">
        <v>8</v>
      </c>
      <c r="B9" s="17">
        <v>7.6499999999999999E-2</v>
      </c>
      <c r="C9" s="2">
        <f t="shared" ref="C9:D11" si="0">(C$7*$B9)</f>
        <v>2295</v>
      </c>
      <c r="D9" s="2">
        <f t="shared" si="0"/>
        <v>1912.49694</v>
      </c>
    </row>
    <row r="10" spans="1:4" s="3" customFormat="1" ht="12.75" x14ac:dyDescent="0.15">
      <c r="A10" s="9" t="s">
        <v>9</v>
      </c>
      <c r="B10" s="16">
        <v>0.12</v>
      </c>
      <c r="C10" s="2">
        <f t="shared" si="0"/>
        <v>3600</v>
      </c>
      <c r="D10" s="2">
        <f t="shared" si="0"/>
        <v>2999.9951999999998</v>
      </c>
    </row>
    <row r="11" spans="1:4" s="3" customFormat="1" ht="12.75" x14ac:dyDescent="0.15">
      <c r="A11" s="9" t="s">
        <v>10</v>
      </c>
      <c r="B11" s="16">
        <v>0.04</v>
      </c>
      <c r="C11" s="2">
        <f t="shared" si="0"/>
        <v>1200</v>
      </c>
      <c r="D11" s="2">
        <f t="shared" si="0"/>
        <v>999.99839999999995</v>
      </c>
    </row>
    <row r="12" spans="1:4" s="3" customFormat="1" ht="12.75" x14ac:dyDescent="0.15">
      <c r="A12" s="10" t="s">
        <v>2</v>
      </c>
      <c r="B12" s="11"/>
      <c r="C12" s="2">
        <f>C9+C10+C11</f>
        <v>7095</v>
      </c>
      <c r="D12" s="2">
        <f>SUM(D9:D11)</f>
        <v>5912.4905400000007</v>
      </c>
    </row>
    <row r="13" spans="1:4" s="3" customFormat="1" ht="12.75" x14ac:dyDescent="0.15">
      <c r="A13" s="20" t="s">
        <v>13</v>
      </c>
      <c r="B13" s="21"/>
      <c r="C13" s="2">
        <f>C7-C12</f>
        <v>22905</v>
      </c>
      <c r="D13" s="2">
        <f>D7-D12</f>
        <v>19087.46946</v>
      </c>
    </row>
    <row r="14" spans="1:4" s="6" customFormat="1" ht="12.75" x14ac:dyDescent="0.15">
      <c r="A14" s="20" t="s">
        <v>19</v>
      </c>
      <c r="B14" s="21"/>
      <c r="C14" s="14">
        <v>2000</v>
      </c>
      <c r="D14" s="14">
        <v>0</v>
      </c>
    </row>
    <row r="15" spans="1:4" s="6" customFormat="1" ht="12.75" x14ac:dyDescent="0.15">
      <c r="A15" s="20" t="s">
        <v>20</v>
      </c>
      <c r="B15" s="21"/>
      <c r="C15" s="14">
        <v>3000</v>
      </c>
      <c r="D15" s="14">
        <v>0</v>
      </c>
    </row>
    <row r="16" spans="1:4" s="3" customFormat="1" ht="12.75" x14ac:dyDescent="0.15">
      <c r="A16" s="22" t="s">
        <v>14</v>
      </c>
      <c r="B16" s="23"/>
      <c r="C16" s="13">
        <f>C17/12</f>
        <v>-98.5</v>
      </c>
      <c r="D16" s="13">
        <f>D17/12</f>
        <v>98.5</v>
      </c>
    </row>
    <row r="17" spans="1:4" s="3" customFormat="1" ht="12.75" x14ac:dyDescent="0.15">
      <c r="A17" s="22" t="s">
        <v>15</v>
      </c>
      <c r="B17" s="23"/>
      <c r="C17" s="2">
        <f>ROUNDDOWN(((C13-C14-C15)-D13),0)</f>
        <v>-1182</v>
      </c>
      <c r="D17" s="2">
        <f>ROUNDDOWN((C12-D12)-(SUM(D14:D15)),0)</f>
        <v>1182</v>
      </c>
    </row>
    <row r="18" spans="1:4" ht="21" customHeight="1" x14ac:dyDescent="0.15">
      <c r="A18" s="28" t="s">
        <v>16</v>
      </c>
      <c r="B18" s="28"/>
      <c r="C18" s="28"/>
      <c r="D18" s="28"/>
    </row>
  </sheetData>
  <sheetProtection algorithmName="SHA-512" hashValue="y080uULSXazN0iGI9e1x8/zyvszFOkECzhCfCSjH+s0RgkinVFQf9BkjdCOdafpGvkMspHxXy/QgYifcTkznQQ==" saltValue="ZX1mfLFXQDAkbWlbwK7mKw==" spinCount="100000" sheet="1" objects="1" scenarios="1" selectLockedCells="1"/>
  <mergeCells count="14">
    <mergeCell ref="C2:D2"/>
    <mergeCell ref="A18:D18"/>
    <mergeCell ref="A14:B14"/>
    <mergeCell ref="A15:B15"/>
    <mergeCell ref="A6:B6"/>
    <mergeCell ref="A1:B1"/>
    <mergeCell ref="A13:B13"/>
    <mergeCell ref="A16:B16"/>
    <mergeCell ref="A17:B17"/>
    <mergeCell ref="A2:B2"/>
    <mergeCell ref="A3:B3"/>
    <mergeCell ref="A4:B4"/>
    <mergeCell ref="A5:B5"/>
    <mergeCell ref="A7:B7"/>
  </mergeCells>
  <dataValidations count="2">
    <dataValidation type="decimal" allowBlank="1" showInputMessage="1" showErrorMessage="1" sqref="D3">
      <formula1>0</formula1>
      <formula2>220.83</formula2>
    </dataValidation>
    <dataValidation type="decimal" allowBlank="1" showInputMessage="1" showErrorMessage="1" sqref="D4">
      <formula1>0</formula1>
      <formula2>416.67</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Lockton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McGaughy, Sara</dc:creator>
  <cp:lastModifiedBy>Franco Espinoza</cp:lastModifiedBy>
  <cp:lastPrinted>2015-11-23T05:32:21Z</cp:lastPrinted>
  <dcterms:created xsi:type="dcterms:W3CDTF">2011-08-25T17:25:54Z</dcterms:created>
  <dcterms:modified xsi:type="dcterms:W3CDTF">2018-06-20T01:40:42Z</dcterms:modified>
  <cp:contentStatus/>
</cp:coreProperties>
</file>